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utilities\spreadsheet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N11" i="1" l="1"/>
  <c r="T23" i="1" l="1"/>
  <c r="T44" i="1" s="1"/>
  <c r="T11" i="1"/>
  <c r="T10" i="1"/>
  <c r="S23" i="1" l="1"/>
  <c r="S44" i="1" s="1"/>
  <c r="S11" i="1"/>
  <c r="S10" i="1"/>
  <c r="R23" i="1"/>
  <c r="R44" i="1" s="1"/>
  <c r="R11" i="1"/>
  <c r="R10" i="1"/>
  <c r="P23" i="1"/>
  <c r="P44" i="1" s="1"/>
  <c r="P10" i="1"/>
  <c r="Q23" i="1"/>
  <c r="Q44" i="1" s="1"/>
  <c r="Q11" i="1"/>
  <c r="Q10" i="1"/>
  <c r="L23" i="1" l="1"/>
  <c r="L44" i="1" s="1"/>
  <c r="L11" i="1"/>
  <c r="L10" i="1"/>
  <c r="K23" i="1"/>
  <c r="K44" i="1" s="1"/>
  <c r="K11" i="1"/>
  <c r="K10" i="1"/>
  <c r="M23" i="1"/>
  <c r="M44" i="1" s="1"/>
  <c r="M11" i="1"/>
  <c r="M10" i="1"/>
  <c r="U23" i="1" l="1"/>
  <c r="U44" i="1" s="1"/>
  <c r="U11" i="1"/>
  <c r="U10" i="1"/>
  <c r="O23" i="1" l="1"/>
  <c r="O44" i="1" s="1"/>
  <c r="O11" i="1"/>
  <c r="O10" i="1"/>
  <c r="N23" i="1" l="1"/>
  <c r="N44" i="1" s="1"/>
  <c r="N10" i="1"/>
  <c r="D7" i="1" l="1"/>
</calcChain>
</file>

<file path=xl/sharedStrings.xml><?xml version="1.0" encoding="utf-8"?>
<sst xmlns="http://schemas.openxmlformats.org/spreadsheetml/2006/main" count="119" uniqueCount="69">
  <si>
    <t>SHEET NO.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</si>
  <si>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</si>
  <si>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</si>
  <si>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</si>
  <si>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</si>
  <si>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</si>
  <si>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</si>
  <si>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</si>
  <si>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</si>
  <si>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</si>
  <si>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</si>
  <si>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</si>
  <si>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</si>
  <si>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</si>
  <si>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</si>
  <si>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</si>
  <si>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</si>
  <si>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</si>
  <si>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</si>
  <si>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REF NO.</t>
  </si>
  <si>
    <t>690E98100</t>
  </si>
  <si>
    <t>6-4" CONDUIT, ENCASED</t>
  </si>
  <si>
    <t>690E98000</t>
  </si>
  <si>
    <t xml:space="preserve">STATION TO STATION
</t>
  </si>
  <si>
    <t>JOINT-USE MANHOLE, 8'x6'</t>
  </si>
  <si>
    <t>COMMUNICATIONS PULLBOX, 13"x24"</t>
  </si>
  <si>
    <t>RT</t>
  </si>
  <si>
    <t>678-679</t>
  </si>
  <si>
    <t>253E01000</t>
  </si>
  <si>
    <t>18+53.86 (M)</t>
  </si>
  <si>
    <t>20+70.89 (M)</t>
  </si>
  <si>
    <t>22+45.83 (M)</t>
  </si>
  <si>
    <t>MH1</t>
  </si>
  <si>
    <t>MH2</t>
  </si>
  <si>
    <t>MH3</t>
  </si>
  <si>
    <t>MH4</t>
  </si>
  <si>
    <t>4" RISER</t>
  </si>
  <si>
    <t>11-2" CONDUIT, ENCASED</t>
  </si>
  <si>
    <t>3-4" CONDUIT, ENCASED</t>
  </si>
  <si>
    <t>9-4" CONDUIT, ENCASED</t>
  </si>
  <si>
    <t>4" CONDUIT, ENCASED</t>
  </si>
  <si>
    <t>20+28.60 (M)</t>
  </si>
  <si>
    <t>CC1</t>
  </si>
  <si>
    <t>CC2</t>
  </si>
  <si>
    <t>CC3</t>
  </si>
  <si>
    <t>CC4</t>
  </si>
  <si>
    <t>CC5</t>
  </si>
  <si>
    <t>CC6</t>
  </si>
  <si>
    <t>CC7</t>
  </si>
  <si>
    <t>CC8</t>
  </si>
  <si>
    <t>CC9</t>
  </si>
  <si>
    <t>JC1</t>
  </si>
  <si>
    <t>JC2</t>
  </si>
  <si>
    <t>LT</t>
  </si>
  <si>
    <t>17+42.51 (M)</t>
  </si>
  <si>
    <t>2+38.11 (CC)</t>
  </si>
  <si>
    <t>3+46.99 (J)</t>
  </si>
  <si>
    <t>6+38.36 (L)</t>
  </si>
  <si>
    <t>24+58.65 (M)</t>
  </si>
  <si>
    <t>18+75.15 (M)</t>
  </si>
  <si>
    <t>17+99.42 (M)</t>
  </si>
  <si>
    <t>18+49.81 (M)</t>
  </si>
  <si>
    <t>17+66.69 (M)</t>
  </si>
  <si>
    <t>26+38.62 (M)</t>
  </si>
  <si>
    <t>26+42.62 (M)</t>
  </si>
  <si>
    <t>26+82.91 (M)</t>
  </si>
  <si>
    <t>26+83.12 (M)</t>
  </si>
  <si>
    <t>252e01500</t>
  </si>
  <si>
    <t>1.5" CONDUIT WITH TRACING WIRE, ENCASED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</si>
</sst>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&quot;+&quot;00.00"/>
    <numFmt numFmtId="165" formatCode="0\)"/>
    <numFmt numFmtId="166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164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1" fontId="4" fillId="0" borderId="3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3" fillId="0" borderId="23" xfId="0" applyFont="1" applyFill="1" applyBorder="1" applyAlignment="1" applyProtection="1">
      <alignment vertical="center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3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6" fillId="0" borderId="0" xfId="1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165" fontId="2" fillId="0" borderId="0" xfId="0" applyNumberFormat="1" applyFont="1" applyFill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11" fontId="4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25" xfId="0" applyFont="1" applyFill="1" applyBorder="1" applyAlignment="1" applyProtection="1">
      <alignment vertical="center"/>
      <protection locked="0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textRotation="90" wrapText="1"/>
    </xf>
    <xf numFmtId="0" fontId="7" fillId="0" borderId="4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vertical="center"/>
    </xf>
    <xf numFmtId="0" fontId="7" fillId="0" borderId="12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10" xfId="0" applyFont="1" applyFill="1" applyBorder="1" applyAlignment="1" applyProtection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43</xdr:row>
      <xdr:rowOff>0</xdr:rowOff>
    </xdr:from>
    <xdr:to>
      <xdr:col>21</xdr:col>
      <xdr:colOff>0</xdr:colOff>
      <xdr:row>43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0</xdr:colOff>
      <xdr:row>44</xdr:row>
      <xdr:rowOff>0</xdr:rowOff>
    </xdr:from>
    <xdr:to>
      <xdr:col>21</xdr:col>
      <xdr:colOff>0</xdr:colOff>
      <xdr:row>44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161925</xdr:colOff>
      <xdr:row>44</xdr:row>
      <xdr:rowOff>0</xdr:rowOff>
    </xdr:from>
    <xdr:to>
      <xdr:col>34</xdr:col>
      <xdr:colOff>161925</xdr:colOff>
      <xdr:row>44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0</xdr:colOff>
      <xdr:row>44</xdr:row>
      <xdr:rowOff>0</xdr:rowOff>
    </xdr:from>
    <xdr:to>
      <xdr:col>21</xdr:col>
      <xdr:colOff>0</xdr:colOff>
      <xdr:row>44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161925</xdr:colOff>
      <xdr:row>44</xdr:row>
      <xdr:rowOff>0</xdr:rowOff>
    </xdr:from>
    <xdr:to>
      <xdr:col>34</xdr:col>
      <xdr:colOff>161925</xdr:colOff>
      <xdr:row>44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0</xdr:colOff>
      <xdr:row>44</xdr:row>
      <xdr:rowOff>0</xdr:rowOff>
    </xdr:from>
    <xdr:to>
      <xdr:col>21</xdr:col>
      <xdr:colOff>0</xdr:colOff>
      <xdr:row>44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161925</xdr:colOff>
      <xdr:row>44</xdr:row>
      <xdr:rowOff>0</xdr:rowOff>
    </xdr:from>
    <xdr:to>
      <xdr:col>34</xdr:col>
      <xdr:colOff>161925</xdr:colOff>
      <xdr:row>44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0</xdr:colOff>
      <xdr:row>44</xdr:row>
      <xdr:rowOff>0</xdr:rowOff>
    </xdr:from>
    <xdr:to>
      <xdr:col>21</xdr:col>
      <xdr:colOff>0</xdr:colOff>
      <xdr:row>44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161925</xdr:colOff>
      <xdr:row>44</xdr:row>
      <xdr:rowOff>0</xdr:rowOff>
    </xdr:from>
    <xdr:to>
      <xdr:col>34</xdr:col>
      <xdr:colOff>161925</xdr:colOff>
      <xdr:row>44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0</xdr:colOff>
      <xdr:row>44</xdr:row>
      <xdr:rowOff>0</xdr:rowOff>
    </xdr:from>
    <xdr:to>
      <xdr:col>21</xdr:col>
      <xdr:colOff>0</xdr:colOff>
      <xdr:row>44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161925</xdr:colOff>
      <xdr:row>44</xdr:row>
      <xdr:rowOff>0</xdr:rowOff>
    </xdr:from>
    <xdr:to>
      <xdr:col>34</xdr:col>
      <xdr:colOff>161925</xdr:colOff>
      <xdr:row>44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0</xdr:colOff>
      <xdr:row>44</xdr:row>
      <xdr:rowOff>0</xdr:rowOff>
    </xdr:from>
    <xdr:to>
      <xdr:col>21</xdr:col>
      <xdr:colOff>0</xdr:colOff>
      <xdr:row>44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161925</xdr:colOff>
      <xdr:row>44</xdr:row>
      <xdr:rowOff>0</xdr:rowOff>
    </xdr:from>
    <xdr:to>
      <xdr:col>34</xdr:col>
      <xdr:colOff>161925</xdr:colOff>
      <xdr:row>44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0</xdr:colOff>
      <xdr:row>44</xdr:row>
      <xdr:rowOff>0</xdr:rowOff>
    </xdr:from>
    <xdr:to>
      <xdr:col>21</xdr:col>
      <xdr:colOff>0</xdr:colOff>
      <xdr:row>44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161925</xdr:colOff>
      <xdr:row>44</xdr:row>
      <xdr:rowOff>0</xdr:rowOff>
    </xdr:from>
    <xdr:to>
      <xdr:col>34</xdr:col>
      <xdr:colOff>161925</xdr:colOff>
      <xdr:row>44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0</xdr:colOff>
      <xdr:row>44</xdr:row>
      <xdr:rowOff>0</xdr:rowOff>
    </xdr:from>
    <xdr:to>
      <xdr:col>21</xdr:col>
      <xdr:colOff>0</xdr:colOff>
      <xdr:row>44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161925</xdr:colOff>
      <xdr:row>44</xdr:row>
      <xdr:rowOff>0</xdr:rowOff>
    </xdr:from>
    <xdr:to>
      <xdr:col>34</xdr:col>
      <xdr:colOff>161925</xdr:colOff>
      <xdr:row>44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0</xdr:colOff>
      <xdr:row>44</xdr:row>
      <xdr:rowOff>0</xdr:rowOff>
    </xdr:from>
    <xdr:to>
      <xdr:col>21</xdr:col>
      <xdr:colOff>0</xdr:colOff>
      <xdr:row>44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161925</xdr:colOff>
      <xdr:row>44</xdr:row>
      <xdr:rowOff>0</xdr:rowOff>
    </xdr:from>
    <xdr:to>
      <xdr:col>34</xdr:col>
      <xdr:colOff>161925</xdr:colOff>
      <xdr:row>44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0</xdr:colOff>
      <xdr:row>44</xdr:row>
      <xdr:rowOff>0</xdr:rowOff>
    </xdr:from>
    <xdr:to>
      <xdr:col>21</xdr:col>
      <xdr:colOff>0</xdr:colOff>
      <xdr:row>44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34</xdr:col>
      <xdr:colOff>161925</xdr:colOff>
      <xdr:row>44</xdr:row>
      <xdr:rowOff>0</xdr:rowOff>
    </xdr:from>
    <xdr:to>
      <xdr:col>34</xdr:col>
      <xdr:colOff>161925</xdr:colOff>
      <xdr:row>44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66675</xdr:colOff>
      <xdr:row>44</xdr:row>
      <xdr:rowOff>0</xdr:rowOff>
    </xdr:from>
    <xdr:to>
      <xdr:col>33</xdr:col>
      <xdr:colOff>66675</xdr:colOff>
      <xdr:row>44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5</xdr:col>
      <xdr:colOff>648113</xdr:colOff>
      <xdr:row>17</xdr:row>
      <xdr:rowOff>96779</xdr:rowOff>
    </xdr:from>
    <xdr:ext cx="1568250" cy="827146"/>
    <xdr:sp macro="" textlink="">
      <xdr:nvSpPr>
        <xdr:cNvPr id="2" name="TextBox 1"/>
        <xdr:cNvSpPr txBox="1"/>
      </xdr:nvSpPr>
      <xdr:spPr>
        <a:xfrm>
          <a:off x="3029363" y="2849504"/>
          <a:ext cx="1568250" cy="8271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sz="1100" baseline="0"/>
            <a:t>MOUND ST. = (M)</a:t>
          </a:r>
        </a:p>
        <a:p>
          <a:pPr algn="ctr"/>
          <a:r>
            <a:rPr lang="en-US" sz="1100" baseline="0"/>
            <a:t>CIVIC CENTER DR. = (CC)</a:t>
          </a:r>
        </a:p>
        <a:p>
          <a:pPr algn="ctr"/>
          <a:r>
            <a:rPr lang="en-US" sz="1100" baseline="0"/>
            <a:t>JEWETT ST. = (J)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LUDLOW ST. = (L)</a:t>
          </a:r>
          <a:endParaRPr lang="en-US">
            <a:effectLst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44"/>
  <sheetViews>
    <sheetView showGridLines="0" tabSelected="1" zoomScale="70" zoomScaleNormal="70" workbookViewId="0">
      <selection activeCell="U30" sqref="U30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12.5703125" style="5" customWidth="1"/>
    <col min="5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21" width="9.7109375" style="6" customWidth="1"/>
    <col min="22" max="22" width="2.7109375" style="5" customWidth="1"/>
    <col min="23" max="16384" width="9.140625" style="5"/>
  </cols>
  <sheetData>
    <row r="1" spans="1:28" ht="12.75" customHeight="1" x14ac:dyDescent="0.2">
      <c r="A1" s="5">
        <v>1</v>
      </c>
      <c r="D1" s="2"/>
      <c r="E1" s="2"/>
      <c r="F1" s="3"/>
      <c r="G1" s="3" t="s">
        <v>6</v>
      </c>
      <c r="H1" s="27" t="s">
        <v>15</v>
      </c>
      <c r="I1" s="2" t="s">
        <v>14</v>
      </c>
      <c r="J1" s="1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</row>
    <row r="2" spans="1:28" ht="12.75" customHeight="1" x14ac:dyDescent="0.2">
      <c r="D2" s="2"/>
      <c r="E2" s="2"/>
      <c r="F2" s="3"/>
      <c r="G2" s="3" t="s">
        <v>4</v>
      </c>
      <c r="H2" s="27" t="s">
        <v>16</v>
      </c>
      <c r="I2" s="2" t="s">
        <v>5</v>
      </c>
      <c r="J2" s="1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</row>
    <row r="3" spans="1:28" ht="12.75" customHeight="1" x14ac:dyDescent="0.2">
      <c r="D3" s="2"/>
      <c r="E3" s="3"/>
      <c r="F3" s="3"/>
      <c r="G3" s="3"/>
      <c r="H3" s="27" t="s">
        <v>17</v>
      </c>
      <c r="I3" s="2" t="s">
        <v>12</v>
      </c>
      <c r="J3" s="1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8" ht="12.75" customHeight="1" x14ac:dyDescent="0.2">
      <c r="D4" s="2"/>
      <c r="E4" s="3"/>
      <c r="F4" s="4"/>
      <c r="G4" s="4"/>
      <c r="H4" s="27" t="s">
        <v>18</v>
      </c>
      <c r="I4" s="2" t="s">
        <v>13</v>
      </c>
      <c r="J4" s="1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</row>
    <row r="5" spans="1:28" ht="12.75" customHeight="1" x14ac:dyDescent="0.2">
      <c r="D5" s="2"/>
      <c r="E5" s="3"/>
      <c r="F5" s="4"/>
      <c r="G5" s="4"/>
      <c r="H5" s="27"/>
      <c r="I5" s="2"/>
      <c r="J5" s="4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</row>
    <row r="6" spans="1:28" ht="12.75" customHeight="1" thickBot="1" x14ac:dyDescent="0.25"/>
    <row r="7" spans="1:28" ht="12.75" customHeight="1" thickBot="1" x14ac:dyDescent="0.25">
      <c r="B7" s="23" t="s">
        <v>9</v>
      </c>
      <c r="D7" s="53">
        <f>W7</f>
        <v>1</v>
      </c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W7" s="20">
        <v>1</v>
      </c>
      <c r="X7" s="21" t="s">
        <v>3</v>
      </c>
      <c r="Y7" s="22"/>
      <c r="Z7" s="22"/>
      <c r="AA7" s="22"/>
      <c r="AB7" s="22"/>
    </row>
    <row r="8" spans="1:28" ht="12.75" customHeight="1" thickBot="1" x14ac:dyDescent="0.25">
      <c r="B8" s="26">
        <v>680</v>
      </c>
      <c r="D8" s="54" t="s">
        <v>7</v>
      </c>
      <c r="E8" s="54"/>
      <c r="F8" s="54"/>
      <c r="G8" s="54"/>
      <c r="H8" s="54"/>
      <c r="I8" s="54"/>
      <c r="J8" s="54"/>
      <c r="K8" s="31" t="s">
        <v>28</v>
      </c>
      <c r="L8" s="31" t="s">
        <v>67</v>
      </c>
      <c r="M8" s="31" t="s">
        <v>22</v>
      </c>
      <c r="N8" s="31" t="s">
        <v>22</v>
      </c>
      <c r="O8" s="31" t="s">
        <v>22</v>
      </c>
      <c r="P8" s="31" t="s">
        <v>20</v>
      </c>
      <c r="Q8" s="31" t="s">
        <v>20</v>
      </c>
      <c r="R8" s="31" t="s">
        <v>20</v>
      </c>
      <c r="S8" s="31" t="s">
        <v>20</v>
      </c>
      <c r="T8" s="31" t="s">
        <v>20</v>
      </c>
      <c r="U8" s="31" t="s">
        <v>20</v>
      </c>
    </row>
    <row r="9" spans="1:28" ht="12.75" customHeight="1" thickBot="1" x14ac:dyDescent="0.25">
      <c r="D9" s="55" t="s">
        <v>8</v>
      </c>
      <c r="E9" s="55"/>
      <c r="F9" s="55"/>
      <c r="G9" s="55"/>
      <c r="H9" s="55"/>
      <c r="I9" s="55"/>
      <c r="J9" s="55"/>
      <c r="K9" s="32"/>
      <c r="L9" s="32"/>
      <c r="M9" s="32" t="s">
        <v>36</v>
      </c>
      <c r="N9" s="32" t="s">
        <v>24</v>
      </c>
      <c r="O9" s="32" t="s">
        <v>25</v>
      </c>
      <c r="P9" s="32"/>
      <c r="Q9" s="32" t="s">
        <v>40</v>
      </c>
      <c r="R9" s="32" t="s">
        <v>37</v>
      </c>
      <c r="S9" s="32" t="s">
        <v>38</v>
      </c>
      <c r="T9" s="32" t="s">
        <v>21</v>
      </c>
      <c r="U9" s="32" t="s">
        <v>39</v>
      </c>
    </row>
    <row r="10" spans="1:28" ht="12.75" customHeight="1" x14ac:dyDescent="0.2">
      <c r="B10" s="34" t="s">
        <v>10</v>
      </c>
      <c r="D10" s="41" t="s">
        <v>19</v>
      </c>
      <c r="E10" s="41" t="s">
        <v>0</v>
      </c>
      <c r="F10" s="44" t="s">
        <v>23</v>
      </c>
      <c r="G10" s="45"/>
      <c r="H10" s="45"/>
      <c r="I10" s="45"/>
      <c r="J10" s="46"/>
      <c r="K10" s="7" t="str">
        <f t="shared" ref="K10:U10" si="0">IF(OR(TRIM(K8)=0,TRIM(K8)=""),"",IF(IFERROR(TRIM(INDEX(QryItemNamed,MATCH(TRIM(K8),ITEM,0),2)),"")="Y","SPECIAL",LEFT(IFERROR(TRIM(INDEX(ITEM,MATCH(TRIM(K8),ITEM,0))),""),3)))</f>
        <v>253</v>
      </c>
      <c r="L10" s="7" t="str">
        <f t="shared" si="0"/>
        <v>252</v>
      </c>
      <c r="M10" s="7" t="str">
        <f t="shared" si="0"/>
        <v>SPECIAL</v>
      </c>
      <c r="N10" s="7" t="str">
        <f t="shared" si="0"/>
        <v>SPECIAL</v>
      </c>
      <c r="O10" s="7" t="str">
        <f t="shared" si="0"/>
        <v>SPECIAL</v>
      </c>
      <c r="P10" s="7" t="str">
        <f t="shared" ref="P10" si="1">IF(OR(TRIM(P8)=0,TRIM(P8)=""),"",IF(IFERROR(TRIM(INDEX(QryItemNamed,MATCH(TRIM(P8),ITEM,0),2)),"")="Y","SPECIAL",LEFT(IFERROR(TRIM(INDEX(ITEM,MATCH(TRIM(P8),ITEM,0))),""),3)))</f>
        <v>SPECIAL</v>
      </c>
      <c r="Q10" s="7" t="str">
        <f t="shared" ref="Q10:T10" si="2">IF(OR(TRIM(Q8)=0,TRIM(Q8)=""),"",IF(IFERROR(TRIM(INDEX(QryItemNamed,MATCH(TRIM(Q8),ITEM,0),2)),"")="Y","SPECIAL",LEFT(IFERROR(TRIM(INDEX(ITEM,MATCH(TRIM(Q8),ITEM,0))),""),3)))</f>
        <v>SPECIAL</v>
      </c>
      <c r="R10" s="7" t="str">
        <f t="shared" si="2"/>
        <v>SPECIAL</v>
      </c>
      <c r="S10" s="7" t="str">
        <f t="shared" si="2"/>
        <v>SPECIAL</v>
      </c>
      <c r="T10" s="7" t="str">
        <f t="shared" si="2"/>
        <v>SPECIAL</v>
      </c>
      <c r="U10" s="7" t="str">
        <f t="shared" si="0"/>
        <v>SPECIAL</v>
      </c>
    </row>
    <row r="11" spans="1:28" ht="12.75" customHeight="1" x14ac:dyDescent="0.2">
      <c r="B11" s="35"/>
      <c r="D11" s="42"/>
      <c r="E11" s="42"/>
      <c r="F11" s="47"/>
      <c r="G11" s="48"/>
      <c r="H11" s="48"/>
      <c r="I11" s="48"/>
      <c r="J11" s="49"/>
      <c r="K11" s="37" t="str">
        <f t="shared" ref="K11:U11" si="3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PAVEMENT REPAIR</v>
      </c>
      <c r="L11" s="37" t="str">
        <f t="shared" si="3"/>
        <v>FULL DEPTH PAVEMENT SAWING</v>
      </c>
      <c r="M11" s="37" t="str">
        <f t="shared" si="3"/>
        <v>4" RISER</v>
      </c>
      <c r="N11" s="37" t="str">
        <f>IF(OR(TRIM(N8)=0,TRIM(N8)=""),IF(N9="","",N9),IF(IFERROR(TRIM(INDEX(QryItemNamed,MATCH(TRIM(N8),ITEM,0),2)),"")="Y",TRIM(RIGHT(IFERROR(TRIM(INDEX(QryItemNamed,MATCH(TRIM(N8),ITEM,0),4)),"123456789012"),LEN(IFERROR(TRIM(INDEX(QryItemNamed,MATCH(TRIM(N8),ITEM,0),4)),"123456789012"))-9))&amp;N9,IFERROR(TRIM(INDEX(QryItemNamed,MATCH(TRIM(N8),ITEM,0),4))&amp;N9,"ITEM CODE DOES NOT EXIST IN ITEM MASTER")))</f>
        <v>JOINT-USE MANHOLE, 8'x6'</v>
      </c>
      <c r="O11" s="37" t="str">
        <f t="shared" si="3"/>
        <v>COMMUNICATIONS PULLBOX, 13"x24"</v>
      </c>
      <c r="P11" s="37" t="s">
        <v>68</v>
      </c>
      <c r="Q11" s="37" t="str">
        <f t="shared" ref="Q11:T11" si="4">IF(OR(TRIM(Q8)=0,TRIM(Q8)=""),IF(Q9="","",Q9),IF(IFERROR(TRIM(INDEX(QryItemNamed,MATCH(TRIM(Q8),ITEM,0),2)),"")="Y",TRIM(RIGHT(IFERROR(TRIM(INDEX(QryItemNamed,MATCH(TRIM(Q8),ITEM,0),4)),"123456789012"),LEN(IFERROR(TRIM(INDEX(QryItemNamed,MATCH(TRIM(Q8),ITEM,0),4)),"123456789012"))-9))&amp;Q9,IFERROR(TRIM(INDEX(QryItemNamed,MATCH(TRIM(Q8),ITEM,0),4))&amp;Q9,"ITEM CODE DOES NOT EXIST IN ITEM MASTER")))</f>
        <v>4" CONDUIT, ENCASED</v>
      </c>
      <c r="R11" s="37" t="str">
        <f t="shared" si="4"/>
        <v>11-2" CONDUIT, ENCASED</v>
      </c>
      <c r="S11" s="37" t="str">
        <f t="shared" si="4"/>
        <v>3-4" CONDUIT, ENCASED</v>
      </c>
      <c r="T11" s="37" t="str">
        <f t="shared" si="4"/>
        <v>6-4" CONDUIT, ENCASED</v>
      </c>
      <c r="U11" s="37" t="str">
        <f t="shared" si="3"/>
        <v>9-4" CONDUIT, ENCASED</v>
      </c>
    </row>
    <row r="12" spans="1:28" ht="12.75" customHeight="1" x14ac:dyDescent="0.2">
      <c r="B12" s="35"/>
      <c r="D12" s="42"/>
      <c r="E12" s="42"/>
      <c r="F12" s="47"/>
      <c r="G12" s="48"/>
      <c r="H12" s="48"/>
      <c r="I12" s="48"/>
      <c r="J12" s="49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spans="1:28" ht="12.75" customHeight="1" x14ac:dyDescent="0.2">
      <c r="B13" s="35"/>
      <c r="D13" s="42"/>
      <c r="E13" s="42"/>
      <c r="F13" s="47"/>
      <c r="G13" s="48"/>
      <c r="H13" s="48"/>
      <c r="I13" s="48"/>
      <c r="J13" s="49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</row>
    <row r="14" spans="1:28" ht="12.75" customHeight="1" x14ac:dyDescent="0.2">
      <c r="B14" s="35"/>
      <c r="D14" s="42"/>
      <c r="E14" s="42"/>
      <c r="F14" s="47"/>
      <c r="G14" s="48"/>
      <c r="H14" s="48"/>
      <c r="I14" s="48"/>
      <c r="J14" s="49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</row>
    <row r="15" spans="1:28" ht="12.75" customHeight="1" x14ac:dyDescent="0.2">
      <c r="B15" s="35"/>
      <c r="D15" s="42"/>
      <c r="E15" s="42"/>
      <c r="F15" s="47"/>
      <c r="G15" s="48"/>
      <c r="H15" s="48"/>
      <c r="I15" s="48"/>
      <c r="J15" s="49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</row>
    <row r="16" spans="1:28" ht="12.75" customHeight="1" x14ac:dyDescent="0.2">
      <c r="B16" s="35"/>
      <c r="D16" s="42"/>
      <c r="E16" s="42"/>
      <c r="F16" s="47"/>
      <c r="G16" s="48"/>
      <c r="H16" s="48"/>
      <c r="I16" s="48"/>
      <c r="J16" s="49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</row>
    <row r="17" spans="2:21" ht="12.75" customHeight="1" x14ac:dyDescent="0.2">
      <c r="B17" s="35"/>
      <c r="D17" s="42"/>
      <c r="E17" s="42"/>
      <c r="F17" s="47"/>
      <c r="G17" s="48"/>
      <c r="H17" s="48"/>
      <c r="I17" s="48"/>
      <c r="J17" s="49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</row>
    <row r="18" spans="2:21" ht="12.75" customHeight="1" x14ac:dyDescent="0.2">
      <c r="B18" s="35"/>
      <c r="D18" s="42"/>
      <c r="E18" s="42"/>
      <c r="F18" s="47"/>
      <c r="G18" s="48"/>
      <c r="H18" s="48"/>
      <c r="I18" s="48"/>
      <c r="J18" s="49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</row>
    <row r="19" spans="2:21" ht="12.75" customHeight="1" x14ac:dyDescent="0.2">
      <c r="B19" s="35"/>
      <c r="D19" s="42"/>
      <c r="E19" s="42"/>
      <c r="F19" s="47"/>
      <c r="G19" s="48"/>
      <c r="H19" s="48"/>
      <c r="I19" s="48"/>
      <c r="J19" s="49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</row>
    <row r="20" spans="2:21" ht="12.75" customHeight="1" x14ac:dyDescent="0.2">
      <c r="B20" s="35"/>
      <c r="D20" s="42"/>
      <c r="E20" s="42"/>
      <c r="F20" s="47"/>
      <c r="G20" s="48"/>
      <c r="H20" s="48"/>
      <c r="I20" s="48"/>
      <c r="J20" s="49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</row>
    <row r="21" spans="2:21" ht="12.75" customHeight="1" x14ac:dyDescent="0.2">
      <c r="B21" s="35"/>
      <c r="D21" s="42"/>
      <c r="E21" s="42"/>
      <c r="F21" s="47"/>
      <c r="G21" s="48"/>
      <c r="H21" s="48"/>
      <c r="I21" s="48"/>
      <c r="J21" s="49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</row>
    <row r="22" spans="2:21" ht="12.75" customHeight="1" x14ac:dyDescent="0.2">
      <c r="B22" s="35"/>
      <c r="D22" s="42"/>
      <c r="E22" s="42"/>
      <c r="F22" s="47"/>
      <c r="G22" s="48"/>
      <c r="H22" s="48"/>
      <c r="I22" s="48"/>
      <c r="J22" s="49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</row>
    <row r="23" spans="2:21" ht="12.75" customHeight="1" thickBot="1" x14ac:dyDescent="0.25">
      <c r="B23" s="36"/>
      <c r="D23" s="43"/>
      <c r="E23" s="43"/>
      <c r="F23" s="50"/>
      <c r="G23" s="51"/>
      <c r="H23" s="51"/>
      <c r="I23" s="51"/>
      <c r="J23" s="52"/>
      <c r="K23" s="8" t="str">
        <f t="shared" ref="K23:U23" si="5">IF(OR(TRIM(K8)=0,TRIM(K8)=""),"",IF(IFERROR(TRIM(INDEX(QryItemNamed,MATCH(TRIM(K8),ITEM,0),3)),"")="LS","",IFERROR(TRIM(INDEX(QryItemNamed,MATCH(TRIM(K8),ITEM,0),3)),"")))</f>
        <v>SY</v>
      </c>
      <c r="L23" s="8" t="str">
        <f t="shared" si="5"/>
        <v>FT</v>
      </c>
      <c r="M23" s="8" t="str">
        <f t="shared" si="5"/>
        <v>EACH</v>
      </c>
      <c r="N23" s="8" t="str">
        <f t="shared" si="5"/>
        <v>EACH</v>
      </c>
      <c r="O23" s="8" t="str">
        <f t="shared" si="5"/>
        <v>EACH</v>
      </c>
      <c r="P23" s="8" t="str">
        <f t="shared" ref="P23" si="6">IF(OR(TRIM(P8)=0,TRIM(P8)=""),"",IF(IFERROR(TRIM(INDEX(QryItemNamed,MATCH(TRIM(P8),ITEM,0),3)),"")="LS","",IFERROR(TRIM(INDEX(QryItemNamed,MATCH(TRIM(P8),ITEM,0),3)),"")))</f>
        <v>FT</v>
      </c>
      <c r="Q23" s="8" t="str">
        <f t="shared" ref="Q23:T23" si="7">IF(OR(TRIM(Q8)=0,TRIM(Q8)=""),"",IF(IFERROR(TRIM(INDEX(QryItemNamed,MATCH(TRIM(Q8),ITEM,0),3)),"")="LS","",IFERROR(TRIM(INDEX(QryItemNamed,MATCH(TRIM(Q8),ITEM,0),3)),"")))</f>
        <v>FT</v>
      </c>
      <c r="R23" s="8" t="str">
        <f t="shared" si="7"/>
        <v>FT</v>
      </c>
      <c r="S23" s="8" t="str">
        <f t="shared" si="7"/>
        <v>FT</v>
      </c>
      <c r="T23" s="8" t="str">
        <f t="shared" si="7"/>
        <v>FT</v>
      </c>
      <c r="U23" s="8" t="str">
        <f t="shared" si="5"/>
        <v>FT</v>
      </c>
    </row>
    <row r="24" spans="2:21" ht="12.75" customHeight="1" x14ac:dyDescent="0.2">
      <c r="B24" s="24">
        <v>1</v>
      </c>
      <c r="D24" s="9"/>
      <c r="E24" s="9"/>
      <c r="F24" s="10"/>
      <c r="G24" s="11"/>
      <c r="H24" s="12"/>
      <c r="I24" s="10"/>
      <c r="J24" s="13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</row>
    <row r="25" spans="2:21" ht="12.75" customHeight="1" x14ac:dyDescent="0.2">
      <c r="B25" s="25">
        <v>1</v>
      </c>
      <c r="D25" s="14" t="s">
        <v>51</v>
      </c>
      <c r="E25" s="14">
        <v>678</v>
      </c>
      <c r="F25" s="15" t="s">
        <v>29</v>
      </c>
      <c r="G25" s="16" t="s">
        <v>26</v>
      </c>
      <c r="H25" s="17" t="s">
        <v>1</v>
      </c>
      <c r="I25" s="15" t="s">
        <v>30</v>
      </c>
      <c r="J25" s="18" t="s">
        <v>26</v>
      </c>
      <c r="K25" s="17">
        <v>17</v>
      </c>
      <c r="L25" s="17">
        <v>74</v>
      </c>
      <c r="M25" s="17"/>
      <c r="N25" s="17"/>
      <c r="O25" s="17"/>
      <c r="P25" s="17">
        <v>217</v>
      </c>
      <c r="Q25" s="17"/>
      <c r="R25" s="17"/>
      <c r="S25" s="17"/>
      <c r="T25" s="17">
        <v>217</v>
      </c>
      <c r="U25" s="17"/>
    </row>
    <row r="26" spans="2:21" ht="12.75" customHeight="1" x14ac:dyDescent="0.2">
      <c r="B26" s="33">
        <v>1</v>
      </c>
      <c r="D26" s="14" t="s">
        <v>52</v>
      </c>
      <c r="E26" s="14" t="s">
        <v>27</v>
      </c>
      <c r="F26" s="15" t="s">
        <v>30</v>
      </c>
      <c r="G26" s="16" t="s">
        <v>26</v>
      </c>
      <c r="H26" s="17" t="s">
        <v>1</v>
      </c>
      <c r="I26" s="15" t="s">
        <v>63</v>
      </c>
      <c r="J26" s="18" t="s">
        <v>26</v>
      </c>
      <c r="K26" s="17">
        <v>42</v>
      </c>
      <c r="L26" s="17">
        <v>205</v>
      </c>
      <c r="M26" s="17"/>
      <c r="N26" s="17"/>
      <c r="O26" s="17"/>
      <c r="P26" s="17">
        <v>564</v>
      </c>
      <c r="Q26" s="17"/>
      <c r="R26" s="17"/>
      <c r="S26" s="17"/>
      <c r="T26" s="17"/>
      <c r="U26" s="17">
        <v>564</v>
      </c>
    </row>
    <row r="27" spans="2:21" ht="12.75" customHeight="1" x14ac:dyDescent="0.2">
      <c r="B27" s="25">
        <v>1</v>
      </c>
      <c r="D27" s="14"/>
      <c r="E27" s="14"/>
      <c r="F27" s="15"/>
      <c r="G27" s="16"/>
      <c r="H27" s="17"/>
      <c r="I27" s="15"/>
      <c r="J27" s="18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2:21" ht="12.75" customHeight="1" x14ac:dyDescent="0.2">
      <c r="B28" s="25">
        <v>1</v>
      </c>
      <c r="D28" s="14" t="s">
        <v>32</v>
      </c>
      <c r="E28" s="14">
        <v>678</v>
      </c>
      <c r="F28" s="15" t="s">
        <v>29</v>
      </c>
      <c r="G28" s="16" t="s">
        <v>26</v>
      </c>
      <c r="H28" s="17"/>
      <c r="I28" s="15"/>
      <c r="J28" s="18"/>
      <c r="K28" s="17"/>
      <c r="L28" s="17"/>
      <c r="M28" s="17"/>
      <c r="N28" s="17">
        <v>1</v>
      </c>
      <c r="O28" s="17"/>
      <c r="P28" s="17"/>
      <c r="Q28" s="17"/>
      <c r="R28" s="17"/>
      <c r="S28" s="17"/>
      <c r="T28" s="17"/>
      <c r="U28" s="17"/>
    </row>
    <row r="29" spans="2:21" ht="12.75" customHeight="1" x14ac:dyDescent="0.2">
      <c r="B29" s="25">
        <v>1</v>
      </c>
      <c r="D29" s="14" t="s">
        <v>33</v>
      </c>
      <c r="E29" s="14">
        <v>678</v>
      </c>
      <c r="F29" s="15" t="s">
        <v>30</v>
      </c>
      <c r="G29" s="16" t="s">
        <v>26</v>
      </c>
      <c r="H29" s="17"/>
      <c r="I29" s="15"/>
      <c r="J29" s="18"/>
      <c r="K29" s="17"/>
      <c r="L29" s="17"/>
      <c r="M29" s="17"/>
      <c r="N29" s="17">
        <v>1</v>
      </c>
      <c r="O29" s="17"/>
      <c r="P29" s="17"/>
      <c r="Q29" s="17"/>
      <c r="R29" s="17"/>
      <c r="S29" s="17"/>
      <c r="T29" s="17"/>
      <c r="U29" s="17"/>
    </row>
    <row r="30" spans="2:21" ht="12.75" customHeight="1" x14ac:dyDescent="0.2">
      <c r="B30" s="25">
        <v>1</v>
      </c>
      <c r="D30" s="14" t="s">
        <v>34</v>
      </c>
      <c r="E30" s="14">
        <v>679</v>
      </c>
      <c r="F30" s="15" t="s">
        <v>31</v>
      </c>
      <c r="G30" s="16" t="s">
        <v>26</v>
      </c>
      <c r="H30" s="17"/>
      <c r="I30" s="15"/>
      <c r="J30" s="18"/>
      <c r="K30" s="17"/>
      <c r="L30" s="17"/>
      <c r="M30" s="17"/>
      <c r="N30" s="17">
        <v>1</v>
      </c>
      <c r="O30" s="17"/>
      <c r="P30" s="17"/>
      <c r="Q30" s="17"/>
      <c r="R30" s="17"/>
      <c r="S30" s="17"/>
      <c r="T30" s="17"/>
      <c r="U30" s="17"/>
    </row>
    <row r="31" spans="2:21" ht="12.75" customHeight="1" x14ac:dyDescent="0.2">
      <c r="B31" s="25">
        <v>1</v>
      </c>
      <c r="D31" s="14" t="s">
        <v>35</v>
      </c>
      <c r="E31" s="14">
        <v>679</v>
      </c>
      <c r="F31" s="15" t="s">
        <v>63</v>
      </c>
      <c r="G31" s="16" t="s">
        <v>26</v>
      </c>
      <c r="H31" s="17"/>
      <c r="I31" s="15"/>
      <c r="J31" s="18"/>
      <c r="K31" s="17"/>
      <c r="L31" s="17"/>
      <c r="M31" s="17"/>
      <c r="N31" s="17">
        <v>1</v>
      </c>
      <c r="O31" s="17"/>
      <c r="P31" s="17"/>
      <c r="Q31" s="17"/>
      <c r="R31" s="17"/>
      <c r="S31" s="17"/>
      <c r="T31" s="17"/>
      <c r="U31" s="17"/>
    </row>
    <row r="32" spans="2:21" ht="12.75" customHeight="1" x14ac:dyDescent="0.2">
      <c r="B32" s="25">
        <v>1</v>
      </c>
      <c r="D32" s="14"/>
      <c r="E32" s="14"/>
      <c r="F32" s="15"/>
      <c r="G32" s="16"/>
      <c r="H32" s="17"/>
      <c r="I32" s="15"/>
      <c r="J32" s="18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2:21" ht="12.75" customHeight="1" x14ac:dyDescent="0.2">
      <c r="B33" s="33">
        <v>1</v>
      </c>
      <c r="D33" s="14" t="s">
        <v>42</v>
      </c>
      <c r="E33" s="14">
        <v>678</v>
      </c>
      <c r="F33" s="15" t="s">
        <v>54</v>
      </c>
      <c r="G33" s="16" t="s">
        <v>53</v>
      </c>
      <c r="H33" s="17" t="s">
        <v>1</v>
      </c>
      <c r="I33" s="15" t="s">
        <v>59</v>
      </c>
      <c r="J33" s="18" t="s">
        <v>26</v>
      </c>
      <c r="K33" s="17"/>
      <c r="L33" s="17"/>
      <c r="M33" s="17"/>
      <c r="N33" s="17"/>
      <c r="O33" s="17">
        <v>1</v>
      </c>
      <c r="P33" s="17"/>
      <c r="Q33" s="17"/>
      <c r="R33" s="17"/>
      <c r="S33" s="17">
        <v>135</v>
      </c>
      <c r="T33" s="17"/>
      <c r="U33" s="17"/>
    </row>
    <row r="34" spans="2:21" ht="12.75" customHeight="1" x14ac:dyDescent="0.2">
      <c r="B34" s="33">
        <v>1</v>
      </c>
      <c r="D34" s="14" t="s">
        <v>43</v>
      </c>
      <c r="E34" s="14">
        <v>678</v>
      </c>
      <c r="F34" s="15" t="s">
        <v>60</v>
      </c>
      <c r="G34" s="16" t="s">
        <v>53</v>
      </c>
      <c r="H34" s="17" t="s">
        <v>1</v>
      </c>
      <c r="I34" s="15" t="s">
        <v>61</v>
      </c>
      <c r="J34" s="18" t="s">
        <v>26</v>
      </c>
      <c r="K34" s="17"/>
      <c r="L34" s="17"/>
      <c r="M34" s="17"/>
      <c r="N34" s="17"/>
      <c r="O34" s="17"/>
      <c r="P34" s="17"/>
      <c r="Q34" s="17">
        <v>55</v>
      </c>
      <c r="R34" s="17"/>
      <c r="S34" s="17"/>
      <c r="T34" s="17"/>
      <c r="U34" s="17"/>
    </row>
    <row r="35" spans="2:21" ht="12.75" customHeight="1" x14ac:dyDescent="0.2">
      <c r="B35" s="33">
        <v>1</v>
      </c>
      <c r="D35" s="14" t="s">
        <v>44</v>
      </c>
      <c r="E35" s="14">
        <v>678</v>
      </c>
      <c r="F35" s="15" t="s">
        <v>62</v>
      </c>
      <c r="G35" s="16" t="s">
        <v>53</v>
      </c>
      <c r="H35" s="17" t="s">
        <v>1</v>
      </c>
      <c r="I35" s="15" t="s">
        <v>61</v>
      </c>
      <c r="J35" s="18" t="s">
        <v>26</v>
      </c>
      <c r="K35" s="17"/>
      <c r="L35" s="17"/>
      <c r="M35" s="17"/>
      <c r="N35" s="17"/>
      <c r="O35" s="17"/>
      <c r="P35" s="17"/>
      <c r="Q35" s="17">
        <v>86</v>
      </c>
      <c r="R35" s="17"/>
      <c r="S35" s="17"/>
      <c r="T35" s="17"/>
      <c r="U35" s="17"/>
    </row>
    <row r="36" spans="2:21" ht="12.75" customHeight="1" x14ac:dyDescent="0.2">
      <c r="B36" s="33">
        <v>1</v>
      </c>
      <c r="D36" s="14" t="s">
        <v>45</v>
      </c>
      <c r="E36" s="14">
        <v>678</v>
      </c>
      <c r="F36" s="15" t="s">
        <v>55</v>
      </c>
      <c r="G36" s="16" t="s">
        <v>26</v>
      </c>
      <c r="H36" s="17" t="s">
        <v>1</v>
      </c>
      <c r="I36" s="15" t="s">
        <v>29</v>
      </c>
      <c r="J36" s="18" t="s">
        <v>26</v>
      </c>
      <c r="K36" s="17"/>
      <c r="L36" s="17"/>
      <c r="M36" s="17"/>
      <c r="N36" s="17"/>
      <c r="O36" s="17"/>
      <c r="P36" s="17"/>
      <c r="Q36" s="17"/>
      <c r="R36" s="17">
        <v>48</v>
      </c>
      <c r="S36" s="17"/>
      <c r="T36" s="17"/>
      <c r="U36" s="17"/>
    </row>
    <row r="37" spans="2:21" ht="12.75" customHeight="1" x14ac:dyDescent="0.2">
      <c r="B37" s="25">
        <v>1</v>
      </c>
      <c r="D37" s="14" t="s">
        <v>46</v>
      </c>
      <c r="E37" s="14">
        <v>678</v>
      </c>
      <c r="F37" s="15" t="s">
        <v>41</v>
      </c>
      <c r="G37" s="16" t="s">
        <v>26</v>
      </c>
      <c r="H37" s="17" t="s">
        <v>1</v>
      </c>
      <c r="I37" s="15" t="s">
        <v>56</v>
      </c>
      <c r="J37" s="18" t="s">
        <v>26</v>
      </c>
      <c r="K37" s="17"/>
      <c r="L37" s="17"/>
      <c r="M37" s="17">
        <v>3</v>
      </c>
      <c r="N37" s="17"/>
      <c r="O37" s="17">
        <v>1</v>
      </c>
      <c r="P37" s="17"/>
      <c r="Q37" s="17"/>
      <c r="R37" s="17"/>
      <c r="S37" s="17">
        <v>72</v>
      </c>
      <c r="T37" s="17"/>
      <c r="U37" s="17"/>
    </row>
    <row r="38" spans="2:21" ht="12.75" customHeight="1" x14ac:dyDescent="0.2">
      <c r="B38" s="25">
        <v>1</v>
      </c>
      <c r="D38" s="14" t="s">
        <v>47</v>
      </c>
      <c r="E38" s="14">
        <v>678</v>
      </c>
      <c r="F38" s="15" t="s">
        <v>30</v>
      </c>
      <c r="G38" s="16" t="s">
        <v>26</v>
      </c>
      <c r="H38" s="17" t="s">
        <v>1</v>
      </c>
      <c r="I38" s="15" t="s">
        <v>56</v>
      </c>
      <c r="J38" s="18" t="s">
        <v>26</v>
      </c>
      <c r="K38" s="17"/>
      <c r="L38" s="17"/>
      <c r="M38" s="17">
        <v>1</v>
      </c>
      <c r="N38" s="17"/>
      <c r="O38" s="17"/>
      <c r="P38" s="17"/>
      <c r="Q38" s="17">
        <v>48</v>
      </c>
      <c r="R38" s="17"/>
      <c r="S38" s="17"/>
      <c r="T38" s="17"/>
      <c r="U38" s="17"/>
    </row>
    <row r="39" spans="2:21" ht="12.75" customHeight="1" x14ac:dyDescent="0.2">
      <c r="B39" s="25">
        <v>1</v>
      </c>
      <c r="D39" s="14" t="s">
        <v>48</v>
      </c>
      <c r="E39" s="14">
        <v>679</v>
      </c>
      <c r="F39" s="15" t="s">
        <v>58</v>
      </c>
      <c r="G39" s="16" t="s">
        <v>26</v>
      </c>
      <c r="H39" s="17" t="s">
        <v>1</v>
      </c>
      <c r="I39" s="15" t="s">
        <v>57</v>
      </c>
      <c r="J39" s="18" t="s">
        <v>53</v>
      </c>
      <c r="K39" s="17">
        <v>22</v>
      </c>
      <c r="L39" s="17"/>
      <c r="M39" s="17">
        <v>1</v>
      </c>
      <c r="N39" s="17"/>
      <c r="O39" s="17"/>
      <c r="P39" s="17"/>
      <c r="Q39" s="17">
        <v>155</v>
      </c>
      <c r="R39" s="17"/>
      <c r="S39" s="17"/>
      <c r="T39" s="17"/>
      <c r="U39" s="17"/>
    </row>
    <row r="40" spans="2:21" ht="12.75" customHeight="1" x14ac:dyDescent="0.2">
      <c r="B40" s="33">
        <v>1</v>
      </c>
      <c r="D40" s="14" t="s">
        <v>49</v>
      </c>
      <c r="E40" s="14">
        <v>679</v>
      </c>
      <c r="F40" s="15" t="s">
        <v>64</v>
      </c>
      <c r="G40" s="16" t="s">
        <v>26</v>
      </c>
      <c r="H40" s="17" t="s">
        <v>1</v>
      </c>
      <c r="I40" s="15" t="s">
        <v>65</v>
      </c>
      <c r="J40" s="18" t="s">
        <v>53</v>
      </c>
      <c r="K40" s="17"/>
      <c r="L40" s="17"/>
      <c r="M40" s="17"/>
      <c r="N40" s="17"/>
      <c r="O40" s="17"/>
      <c r="P40" s="17"/>
      <c r="Q40" s="17">
        <v>44</v>
      </c>
      <c r="R40" s="17"/>
      <c r="S40" s="17"/>
      <c r="T40" s="17"/>
      <c r="U40" s="17"/>
    </row>
    <row r="41" spans="2:21" ht="12.75" customHeight="1" x14ac:dyDescent="0.2">
      <c r="B41" s="33">
        <v>1</v>
      </c>
      <c r="D41" s="14" t="s">
        <v>50</v>
      </c>
      <c r="E41" s="14">
        <v>679</v>
      </c>
      <c r="F41" s="15" t="s">
        <v>64</v>
      </c>
      <c r="G41" s="16" t="s">
        <v>26</v>
      </c>
      <c r="H41" s="17" t="s">
        <v>1</v>
      </c>
      <c r="I41" s="15" t="s">
        <v>66</v>
      </c>
      <c r="J41" s="18" t="s">
        <v>53</v>
      </c>
      <c r="K41" s="17"/>
      <c r="L41" s="17"/>
      <c r="M41" s="17"/>
      <c r="N41" s="17"/>
      <c r="O41" s="17"/>
      <c r="P41" s="17"/>
      <c r="Q41" s="17"/>
      <c r="R41" s="17">
        <v>45</v>
      </c>
      <c r="S41" s="17"/>
      <c r="T41" s="17"/>
      <c r="U41" s="17"/>
    </row>
    <row r="42" spans="2:21" ht="12.75" customHeight="1" x14ac:dyDescent="0.2">
      <c r="B42" s="25">
        <v>1</v>
      </c>
      <c r="D42" s="14"/>
      <c r="E42" s="14"/>
      <c r="F42" s="15"/>
      <c r="G42" s="16"/>
      <c r="H42" s="17"/>
      <c r="I42" s="15"/>
      <c r="J42" s="18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</row>
    <row r="43" spans="2:21" ht="12.75" customHeight="1" thickBot="1" x14ac:dyDescent="0.25">
      <c r="B43" s="25">
        <v>1</v>
      </c>
      <c r="D43" s="14"/>
      <c r="E43" s="14"/>
      <c r="F43" s="15"/>
      <c r="G43" s="16"/>
      <c r="H43" s="17"/>
      <c r="I43" s="15"/>
      <c r="J43" s="18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</row>
    <row r="44" spans="2:21" ht="12.75" customHeight="1" x14ac:dyDescent="0.2">
      <c r="B44" s="5" t="s">
        <v>11</v>
      </c>
      <c r="D44" s="38" t="s">
        <v>2</v>
      </c>
      <c r="E44" s="39"/>
      <c r="F44" s="39"/>
      <c r="G44" s="39"/>
      <c r="H44" s="39"/>
      <c r="I44" s="39"/>
      <c r="J44" s="40"/>
      <c r="K44" s="19">
        <f t="shared" ref="K44:U44" si="8">IF(K8="","",IF(K23="",IF(SUM(COUNTIF(K24:K43,"LS")+COUNTIF(K24:K43,"LUMP"))&gt;0,"LS",""),IF(SUM(K24:K43)&gt;0,ROUNDUP(SUM(K24:K43),0),"")))</f>
        <v>81</v>
      </c>
      <c r="L44" s="19">
        <f t="shared" si="8"/>
        <v>279</v>
      </c>
      <c r="M44" s="19">
        <f t="shared" si="8"/>
        <v>5</v>
      </c>
      <c r="N44" s="19">
        <f t="shared" si="8"/>
        <v>4</v>
      </c>
      <c r="O44" s="19">
        <f t="shared" si="8"/>
        <v>2</v>
      </c>
      <c r="P44" s="19">
        <f t="shared" si="8"/>
        <v>781</v>
      </c>
      <c r="Q44" s="19">
        <f t="shared" si="8"/>
        <v>388</v>
      </c>
      <c r="R44" s="19">
        <f t="shared" si="8"/>
        <v>93</v>
      </c>
      <c r="S44" s="19">
        <f t="shared" si="8"/>
        <v>207</v>
      </c>
      <c r="T44" s="19">
        <f t="shared" si="8"/>
        <v>217</v>
      </c>
      <c r="U44" s="19">
        <f t="shared" si="8"/>
        <v>564</v>
      </c>
    </row>
  </sheetData>
  <mergeCells count="19">
    <mergeCell ref="D7:U7"/>
    <mergeCell ref="D10:D23"/>
    <mergeCell ref="D8:J8"/>
    <mergeCell ref="D9:J9"/>
    <mergeCell ref="N11:N22"/>
    <mergeCell ref="U11:U22"/>
    <mergeCell ref="Q11:Q22"/>
    <mergeCell ref="P11:P22"/>
    <mergeCell ref="R11:R22"/>
    <mergeCell ref="S11:S22"/>
    <mergeCell ref="T11:T22"/>
    <mergeCell ref="B10:B23"/>
    <mergeCell ref="O11:O22"/>
    <mergeCell ref="D44:J44"/>
    <mergeCell ref="M11:M22"/>
    <mergeCell ref="K11:K22"/>
    <mergeCell ref="L11:L22"/>
    <mergeCell ref="E10:E23"/>
    <mergeCell ref="F10:J23"/>
  </mergeCells>
  <phoneticPr fontId="0" type="noConversion"/>
  <printOptions horizontalCentered="1" verticalCentered="1"/>
  <pageMargins left="0.25" right="0.25" top="0.75" bottom="0.75" header="0.3" footer="0.3"/>
  <pageSetup scale="56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566803-2A5C-4546-ABB9-0D70F0AF955B}">
  <ds:schemaRefs>
    <ds:schemaRef ds:uri="http://purl.org/dc/terms/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Newman, Garrett</cp:lastModifiedBy>
  <cp:lastPrinted>2015-05-18T13:50:30Z</cp:lastPrinted>
  <dcterms:created xsi:type="dcterms:W3CDTF">2005-09-27T11:52:28Z</dcterms:created>
  <dcterms:modified xsi:type="dcterms:W3CDTF">2021-06-17T14:30:05Z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